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xcelenergy.sharepoint.com/sites/SPSC1954/Shared Documents/Appendices/"/>
    </mc:Choice>
  </mc:AlternateContent>
  <xr:revisionPtr revIDLastSave="2" documentId="8_{371DD10E-8296-4671-9150-55789B644424}" xr6:coauthVersionLast="47" xr6:coauthVersionMax="47" xr10:uidLastSave="{5BD6C8B8-B1D5-40E7-822A-67406F4C14D5}"/>
  <bookViews>
    <workbookView xWindow="3315" yWindow="1725" windowWidth="21600" windowHeight="11280" xr2:uid="{6F6A767E-DDDA-457E-A5FE-D907A2568FA8}"/>
  </bookViews>
  <sheets>
    <sheet name="TEP SS Pricing" sheetId="1" r:id="rId1"/>
  </sheets>
  <definedNames>
    <definedName name="_xlnm.Print_Area" localSheetId="0">'TEP SS Pricing'!$A$1:$Q$23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" l="1"/>
  <c r="K18" i="1"/>
  <c r="K16" i="1"/>
  <c r="K15" i="1"/>
  <c r="K14" i="1"/>
  <c r="K9" i="1"/>
  <c r="O9" i="1" s="1"/>
  <c r="M14" i="1"/>
  <c r="O18" i="1" l="1"/>
  <c r="M15" i="1"/>
  <c r="O14" i="1"/>
  <c r="M16" i="1"/>
  <c r="M17" i="1"/>
  <c r="F11" i="1"/>
  <c r="I11" i="1" s="1"/>
  <c r="M11" i="1"/>
  <c r="P9" i="1"/>
  <c r="G9" i="1"/>
  <c r="H9" i="1"/>
  <c r="F14" i="1"/>
  <c r="P14" i="1" s="1"/>
  <c r="I9" i="1"/>
  <c r="G11" i="1"/>
  <c r="F15" i="1"/>
  <c r="P15" i="1" s="1"/>
  <c r="H11" i="1"/>
  <c r="F16" i="1"/>
  <c r="N9" i="1"/>
  <c r="M9" i="1"/>
  <c r="F17" i="1"/>
  <c r="I16" i="1" l="1"/>
  <c r="H16" i="1"/>
  <c r="G16" i="1"/>
  <c r="P18" i="1"/>
  <c r="O16" i="1"/>
  <c r="I15" i="1"/>
  <c r="H15" i="1"/>
  <c r="G15" i="1"/>
  <c r="O15" i="1"/>
  <c r="N15" i="1"/>
  <c r="N16" i="1"/>
  <c r="P16" i="1"/>
  <c r="H17" i="1"/>
  <c r="G17" i="1"/>
  <c r="I17" i="1"/>
  <c r="N11" i="1"/>
  <c r="P11" i="1"/>
  <c r="O11" i="1"/>
  <c r="I14" i="1"/>
  <c r="H14" i="1"/>
  <c r="G14" i="1"/>
  <c r="P17" i="1"/>
  <c r="O17" i="1"/>
  <c r="N17" i="1"/>
  <c r="G18" i="1"/>
  <c r="I18" i="1"/>
  <c r="N18" i="1"/>
  <c r="H18" i="1"/>
  <c r="N14" i="1"/>
  <c r="H19" i="1" l="1"/>
  <c r="H21" i="1" s="1"/>
  <c r="P19" i="1"/>
  <c r="P21" i="1" s="1"/>
  <c r="N19" i="1"/>
  <c r="N21" i="1" s="1"/>
  <c r="O19" i="1"/>
  <c r="G19" i="1"/>
  <c r="I19" i="1"/>
  <c r="I21" i="1" s="1"/>
  <c r="O21" i="1"/>
</calcChain>
</file>

<file path=xl/sharedStrings.xml><?xml version="1.0" encoding="utf-8"?>
<sst xmlns="http://schemas.openxmlformats.org/spreadsheetml/2006/main" count="25" uniqueCount="20">
  <si>
    <t>In dollars, except where specified</t>
  </si>
  <si>
    <t>Standard</t>
  </si>
  <si>
    <t>Renewable</t>
  </si>
  <si>
    <t xml:space="preserve">Rate </t>
  </si>
  <si>
    <t>KWh</t>
  </si>
  <si>
    <t>Bundled</t>
  </si>
  <si>
    <t>BYOC</t>
  </si>
  <si>
    <t>Pre-Pay
(Closed)</t>
  </si>
  <si>
    <t>Customer Charge</t>
  </si>
  <si>
    <t>Energy Charges</t>
  </si>
  <si>
    <t>Off-Peak</t>
  </si>
  <si>
    <t>Fuel Clause Rider</t>
  </si>
  <si>
    <t>Other Riders Charges</t>
  </si>
  <si>
    <t>Transmission Cost Recovery</t>
  </si>
  <si>
    <t>Renewable Development Fund</t>
  </si>
  <si>
    <t>Conservation Improvement Program</t>
  </si>
  <si>
    <t>State Energy Policy Rider</t>
  </si>
  <si>
    <t>Renewable Energy Standard</t>
  </si>
  <si>
    <t xml:space="preserve">  Sub-Total Other Rider Charges</t>
  </si>
  <si>
    <t>Total Monthly 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</si>
</sst>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.00"/>
    <numFmt numFmtId="165" formatCode="&quot;$&quot;#,##0.000000_);\(&quot;$&quot;#,##0.000000\)"/>
    <numFmt numFmtId="166" formatCode="_(&quot;$&quot;* #,##0.000000_);_(&quot;$&quot;* \(#,##0.000000\);_(&quot;$&quot;* &quot;-&quot;??_);_(@_)"/>
    <numFmt numFmtId="167" formatCode="0.00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b/>
      <sz val="14"/>
      <color theme="1"/>
      <name val="Garamond"/>
      <family val="1"/>
    </font>
    <font>
      <sz val="11"/>
      <name val="Garamond"/>
      <family val="1"/>
    </font>
    <font>
      <sz val="8"/>
      <color theme="1"/>
      <name val="Garamond"/>
      <family val="1"/>
    </font>
    <font>
      <i/>
      <sz val="11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164" fontId="5" fillId="0" borderId="0" xfId="1" applyNumberFormat="1" applyFont="1" applyFill="1"/>
    <xf numFmtId="0" fontId="5" fillId="0" borderId="0" xfId="0" applyFont="1"/>
    <xf numFmtId="39" fontId="5" fillId="0" borderId="0" xfId="0" applyNumberFormat="1" applyFont="1"/>
    <xf numFmtId="0" fontId="5" fillId="0" borderId="0" xfId="0" applyFont="1" applyAlignment="1">
      <alignment horizontal="center"/>
    </xf>
    <xf numFmtId="39" fontId="2" fillId="0" borderId="0" xfId="0" applyNumberFormat="1" applyFont="1"/>
    <xf numFmtId="164" fontId="2" fillId="0" borderId="0" xfId="1" applyNumberFormat="1" applyFont="1"/>
    <xf numFmtId="164" fontId="2" fillId="0" borderId="0" xfId="0" applyNumberFormat="1" applyFont="1"/>
    <xf numFmtId="1" fontId="2" fillId="0" borderId="0" xfId="0" applyNumberFormat="1" applyFont="1" applyAlignment="1">
      <alignment horizontal="center"/>
    </xf>
    <xf numFmtId="166" fontId="2" fillId="0" borderId="0" xfId="1" applyNumberFormat="1" applyFont="1" applyAlignment="1">
      <alignment horizontal="center"/>
    </xf>
    <xf numFmtId="9" fontId="2" fillId="0" borderId="0" xfId="0" applyNumberFormat="1" applyFont="1" applyAlignment="1">
      <alignment horizontal="center"/>
    </xf>
    <xf numFmtId="166" fontId="2" fillId="0" borderId="0" xfId="1" applyNumberFormat="1" applyFont="1"/>
    <xf numFmtId="1" fontId="2" fillId="0" borderId="0" xfId="0" applyNumberFormat="1" applyFont="1"/>
    <xf numFmtId="0" fontId="2" fillId="0" borderId="0" xfId="0" applyFont="1" applyAlignment="1">
      <alignment horizontal="left"/>
    </xf>
    <xf numFmtId="166" fontId="2" fillId="0" borderId="0" xfId="1" applyNumberFormat="1" applyFont="1" applyFill="1" applyAlignment="1">
      <alignment horizontal="center"/>
    </xf>
    <xf numFmtId="0" fontId="6" fillId="0" borderId="0" xfId="0" applyFont="1" applyAlignment="1">
      <alignment horizontal="center"/>
    </xf>
    <xf numFmtId="164" fontId="2" fillId="0" borderId="1" xfId="1" applyNumberFormat="1" applyFont="1" applyBorder="1"/>
    <xf numFmtId="167" fontId="2" fillId="0" borderId="0" xfId="2" applyNumberFormat="1" applyFont="1" applyAlignment="1">
      <alignment horizontal="center"/>
    </xf>
    <xf numFmtId="0" fontId="7" fillId="0" borderId="0" xfId="0" applyFont="1" applyBorder="1"/>
    <xf numFmtId="0" fontId="2" fillId="0" borderId="0" xfId="0" applyFont="1" applyBorder="1"/>
    <xf numFmtId="166" fontId="2" fillId="0" borderId="0" xfId="0" applyNumberFormat="1" applyFont="1"/>
    <xf numFmtId="165" fontId="2" fillId="0" borderId="0" xfId="1" applyNumberFormat="1" applyFont="1" applyFill="1" applyAlignment="1"/>
    <xf numFmtId="165" fontId="5" fillId="0" borderId="0" xfId="1" applyNumberFormat="1" applyFont="1" applyFill="1" applyAlignment="1"/>
    <xf numFmtId="167" fontId="2" fillId="0" borderId="0" xfId="2" applyNumberFormat="1" applyFont="1" applyFill="1" applyAlignme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164" fontId="2" fillId="0" borderId="2" xfId="1" applyNumberFormat="1" applyFont="1" applyBorder="1"/>
    <xf numFmtId="164" fontId="3" fillId="0" borderId="3" xfId="1" applyNumberFormat="1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457200</xdr:colOff>
      <xdr:row>26</xdr:row>
      <xdr:rowOff>180975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95C0689-40AC-3CE4-DBB9-4CC8E6B50144}"/>
            </a:ext>
          </a:extLst>
        </xdr:cNvPr>
        <xdr:cNvSpPr txBox="1"/>
      </xdr:nvSpPr>
      <xdr:spPr>
        <a:xfrm>
          <a:off x="7315200" y="491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B1869-8339-4F27-BB14-05C78D8EB86C}">
  <sheetPr>
    <pageSetUpPr fitToPage="1"/>
  </sheetPr>
  <dimension ref="A1:U27"/>
  <sheetViews>
    <sheetView tabSelected="1" view="pageLayout" zoomScaleNormal="100" zoomScaleSheetLayoutView="100" workbookViewId="0">
      <selection activeCell="T7" sqref="T7"/>
    </sheetView>
  </sheetViews>
  <sheetFormatPr defaultColWidth="9.140625" defaultRowHeight="15" x14ac:dyDescent="0.25"/>
  <cols>
    <col min="1" max="1" width="4.28515625" style="1" customWidth="1"/>
    <col min="2" max="2" width="32.42578125" style="1" bestFit="1" customWidth="1"/>
    <col min="3" max="3" width="4.28515625" style="1" customWidth="1"/>
    <col min="4" max="4" width="10" style="1" bestFit="1" customWidth="1"/>
    <col min="5" max="5" width="4.28515625" style="1" customWidth="1"/>
    <col min="6" max="6" width="9.140625" style="1" customWidth="1"/>
    <col min="7" max="9" width="9.42578125" style="1" customWidth="1"/>
    <col min="10" max="10" width="4.28515625" style="1" customWidth="1"/>
    <col min="11" max="11" width="10" style="1" bestFit="1" customWidth="1"/>
    <col min="12" max="12" width="4.28515625" style="1" customWidth="1"/>
    <col min="13" max="13" width="10" style="1" customWidth="1"/>
    <col min="14" max="16" width="9.42578125" style="1" customWidth="1"/>
    <col min="17" max="17" width="4.28515625" style="1" customWidth="1"/>
    <col min="18" max="18" width="7.5703125" style="1" customWidth="1"/>
    <col min="19" max="19" width="9" style="1" customWidth="1"/>
    <col min="20" max="20" width="9.140625" style="1" customWidth="1"/>
    <col min="21" max="21" width="9.140625" style="1"/>
    <col min="22" max="22" width="2.140625" style="1" customWidth="1"/>
    <col min="23" max="16384" width="9.140625" style="1"/>
  </cols>
  <sheetData>
    <row r="1" spans="1:21" x14ac:dyDescent="0.25">
      <c r="I1" s="2"/>
    </row>
    <row r="2" spans="1:21" ht="18.75" x14ac:dyDescent="0.3">
      <c r="D2" s="3"/>
      <c r="E2" s="3"/>
      <c r="F2" s="33" t="s">
        <v>1</v>
      </c>
      <c r="G2" s="33"/>
      <c r="H2" s="33"/>
      <c r="I2" s="33"/>
      <c r="K2" s="4"/>
      <c r="L2" s="4"/>
      <c r="M2" s="33" t="s">
        <v>2</v>
      </c>
      <c r="N2" s="33"/>
      <c r="O2" s="33"/>
      <c r="P2" s="33"/>
      <c r="S2" s="34"/>
      <c r="T2" s="34"/>
      <c r="U2" s="34"/>
    </row>
    <row r="3" spans="1:21" ht="30" x14ac:dyDescent="0.25">
      <c r="D3" s="5" t="s">
        <v>3</v>
      </c>
      <c r="E3" s="4"/>
      <c r="F3" s="5" t="s">
        <v>4</v>
      </c>
      <c r="G3" s="29" t="s">
        <v>5</v>
      </c>
      <c r="H3" s="29" t="s">
        <v>6</v>
      </c>
      <c r="I3" s="30" t="s">
        <v>7</v>
      </c>
      <c r="J3" s="2"/>
      <c r="K3" s="5" t="s">
        <v>3</v>
      </c>
      <c r="L3" s="4"/>
      <c r="M3" s="5" t="s">
        <v>4</v>
      </c>
      <c r="N3" s="29" t="s">
        <v>5</v>
      </c>
      <c r="O3" s="29" t="s">
        <v>6</v>
      </c>
      <c r="P3" s="30" t="s">
        <v>7</v>
      </c>
      <c r="S3" s="4"/>
      <c r="T3" s="4"/>
      <c r="U3" s="4"/>
    </row>
    <row r="4" spans="1:21" x14ac:dyDescent="0.25">
      <c r="D4" s="4"/>
      <c r="E4" s="4"/>
      <c r="F4" s="3"/>
      <c r="G4" s="4"/>
      <c r="H4" s="3"/>
      <c r="I4" s="4"/>
      <c r="K4" s="4"/>
      <c r="L4" s="4"/>
      <c r="M4" s="3"/>
      <c r="N4" s="4"/>
      <c r="O4" s="3"/>
      <c r="P4" s="4"/>
      <c r="S4" s="3"/>
      <c r="T4" s="4"/>
      <c r="U4" s="4"/>
    </row>
    <row r="5" spans="1:21" x14ac:dyDescent="0.25">
      <c r="A5" s="1" t="s">
        <v>8</v>
      </c>
      <c r="D5" s="2"/>
      <c r="F5" s="2"/>
      <c r="G5" s="6">
        <v>16.625218477218933</v>
      </c>
      <c r="H5" s="6">
        <v>6.7256304288051565</v>
      </c>
      <c r="I5" s="6">
        <v>5.9463230491928982</v>
      </c>
      <c r="J5" s="7"/>
      <c r="K5" s="8"/>
      <c r="L5" s="8"/>
      <c r="M5" s="9"/>
      <c r="N5" s="6">
        <v>16.625218477218933</v>
      </c>
      <c r="O5" s="6">
        <v>6.7256304288051565</v>
      </c>
      <c r="P5" s="6">
        <v>5.9463230491928982</v>
      </c>
      <c r="Q5" s="7"/>
      <c r="S5" s="2"/>
      <c r="T5" s="10"/>
      <c r="U5" s="10"/>
    </row>
    <row r="6" spans="1:21" ht="7.5" customHeight="1" x14ac:dyDescent="0.25">
      <c r="G6" s="11"/>
      <c r="H6" s="12"/>
      <c r="I6" s="11"/>
      <c r="K6" s="10"/>
      <c r="L6" s="10"/>
      <c r="N6" s="11"/>
      <c r="O6" s="12"/>
      <c r="P6" s="11"/>
    </row>
    <row r="7" spans="1:21" x14ac:dyDescent="0.25">
      <c r="A7" s="1" t="s">
        <v>9</v>
      </c>
      <c r="G7" s="11"/>
      <c r="H7" s="12"/>
      <c r="I7" s="11"/>
      <c r="K7" s="10"/>
      <c r="L7" s="10"/>
      <c r="N7" s="11"/>
      <c r="O7" s="12"/>
      <c r="P7" s="11"/>
    </row>
    <row r="8" spans="1:21" ht="7.5" customHeight="1" x14ac:dyDescent="0.25">
      <c r="G8" s="11"/>
      <c r="H8" s="12"/>
      <c r="I8" s="11"/>
      <c r="K8" s="10"/>
      <c r="L8" s="10"/>
      <c r="N8" s="11"/>
      <c r="O8" s="12"/>
      <c r="P8" s="11"/>
    </row>
    <row r="9" spans="1:21" x14ac:dyDescent="0.25">
      <c r="B9" s="1" t="s">
        <v>10</v>
      </c>
      <c r="D9" s="26">
        <v>3.8249999999999999E-2</v>
      </c>
      <c r="E9" s="2"/>
      <c r="F9" s="13">
        <v>374.99999999999994</v>
      </c>
      <c r="G9" s="11">
        <f>ROUND($D$9*$F$9,2)</f>
        <v>14.34</v>
      </c>
      <c r="H9" s="11">
        <f>ROUND($D$9*$F$9,2)</f>
        <v>14.34</v>
      </c>
      <c r="I9" s="11">
        <f>ROUND($D$9*$F$9,2)</f>
        <v>14.34</v>
      </c>
      <c r="K9" s="26">
        <f>D9</f>
        <v>3.8249999999999999E-2</v>
      </c>
      <c r="L9" s="14"/>
      <c r="M9" s="13">
        <f>$F$9</f>
        <v>374.99999999999994</v>
      </c>
      <c r="N9" s="11">
        <f>ROUND($K$9*$F$9,2)</f>
        <v>14.34</v>
      </c>
      <c r="O9" s="11">
        <f>ROUND($K$9*$F$9,2)</f>
        <v>14.34</v>
      </c>
      <c r="P9" s="11">
        <f>ROUND($K$9*$F$9,2)</f>
        <v>14.34</v>
      </c>
      <c r="R9" s="15"/>
      <c r="S9" s="2"/>
      <c r="T9" s="10"/>
      <c r="U9" s="10"/>
    </row>
    <row r="10" spans="1:21" ht="7.5" customHeight="1" x14ac:dyDescent="0.25">
      <c r="D10" s="26"/>
      <c r="F10" s="13"/>
      <c r="G10" s="11"/>
      <c r="H10" s="11"/>
      <c r="I10" s="11"/>
      <c r="K10" s="26"/>
      <c r="L10" s="16"/>
      <c r="M10" s="17"/>
      <c r="N10" s="11"/>
      <c r="O10" s="11"/>
      <c r="P10" s="11"/>
    </row>
    <row r="11" spans="1:21" x14ac:dyDescent="0.25">
      <c r="B11" s="18" t="s">
        <v>11</v>
      </c>
      <c r="D11" s="26">
        <v>3.8566999999999997E-2</v>
      </c>
      <c r="F11" s="13">
        <f>$F$9</f>
        <v>374.99999999999994</v>
      </c>
      <c r="G11" s="11">
        <f>ROUND($D$11*$F$11,2)</f>
        <v>14.46</v>
      </c>
      <c r="H11" s="11">
        <f>ROUND($D$11*$F$11,2)</f>
        <v>14.46</v>
      </c>
      <c r="I11" s="11">
        <f>ROUND($D$11*$F$11,2)</f>
        <v>14.46</v>
      </c>
      <c r="K11" s="26">
        <v>4.1579999999999999E-2</v>
      </c>
      <c r="L11" s="19"/>
      <c r="M11" s="13">
        <f>$F$9</f>
        <v>374.99999999999994</v>
      </c>
      <c r="N11" s="11">
        <f>ROUND($K$11*$F$11,2)</f>
        <v>15.59</v>
      </c>
      <c r="O11" s="11">
        <f>ROUND($K$11*$F$11,2)</f>
        <v>15.59</v>
      </c>
      <c r="P11" s="11">
        <f>ROUND($K$11*$F$11,2)</f>
        <v>15.59</v>
      </c>
      <c r="S11" s="13"/>
      <c r="T11" s="10"/>
      <c r="U11" s="10"/>
    </row>
    <row r="12" spans="1:21" ht="7.5" customHeight="1" x14ac:dyDescent="0.25">
      <c r="D12" s="26"/>
      <c r="F12" s="13"/>
      <c r="G12" s="11"/>
      <c r="H12" s="11"/>
      <c r="I12" s="11"/>
      <c r="K12" s="26"/>
      <c r="L12" s="19"/>
      <c r="M12" s="13"/>
      <c r="N12" s="11"/>
      <c r="O12" s="11"/>
      <c r="P12" s="11"/>
      <c r="S12" s="13"/>
      <c r="T12" s="10"/>
      <c r="U12" s="10"/>
    </row>
    <row r="13" spans="1:21" x14ac:dyDescent="0.25">
      <c r="B13" s="1" t="s">
        <v>12</v>
      </c>
      <c r="D13" s="26"/>
      <c r="F13" s="13"/>
      <c r="G13" s="11"/>
      <c r="H13" s="11"/>
      <c r="I13" s="11"/>
      <c r="K13" s="26"/>
      <c r="L13" s="19"/>
      <c r="M13" s="13"/>
      <c r="N13" s="11"/>
      <c r="O13" s="11"/>
      <c r="P13" s="11"/>
      <c r="S13" s="13"/>
      <c r="T13" s="10"/>
      <c r="U13" s="10"/>
    </row>
    <row r="14" spans="1:21" x14ac:dyDescent="0.25">
      <c r="B14" s="18" t="s">
        <v>13</v>
      </c>
      <c r="D14" s="27">
        <v>4.5909999999999996E-3</v>
      </c>
      <c r="F14" s="13">
        <f t="shared" ref="F14:F17" si="0">$F$9</f>
        <v>374.99999999999994</v>
      </c>
      <c r="G14" s="11">
        <f>ROUND($D$14*$F$14,2)</f>
        <v>1.72</v>
      </c>
      <c r="H14" s="11">
        <f>ROUND($D$14*$F$14,2)</f>
        <v>1.72</v>
      </c>
      <c r="I14" s="11">
        <f>ROUND($D$14*$F$14,2)</f>
        <v>1.72</v>
      </c>
      <c r="K14" s="27">
        <f>D14</f>
        <v>4.5909999999999996E-3</v>
      </c>
      <c r="L14" s="14"/>
      <c r="M14" s="13">
        <f t="shared" ref="M14:M17" si="1">$F$9</f>
        <v>374.99999999999994</v>
      </c>
      <c r="N14" s="11">
        <f>ROUND($K$14*$F$14,2)</f>
        <v>1.72</v>
      </c>
      <c r="O14" s="11">
        <f>ROUND($K$14*$F$14,2)</f>
        <v>1.72</v>
      </c>
      <c r="P14" s="11">
        <f>ROUND($K$14*$F$14,2)</f>
        <v>1.72</v>
      </c>
      <c r="S14" s="13"/>
      <c r="T14" s="10"/>
      <c r="U14" s="10"/>
    </row>
    <row r="15" spans="1:21" x14ac:dyDescent="0.25">
      <c r="B15" s="18" t="s">
        <v>14</v>
      </c>
      <c r="D15" s="26">
        <v>1.3849999999999999E-3</v>
      </c>
      <c r="F15" s="13">
        <f t="shared" si="0"/>
        <v>374.99999999999994</v>
      </c>
      <c r="G15" s="11">
        <f>ROUND($D$15*$F$15,2)</f>
        <v>0.52</v>
      </c>
      <c r="H15" s="11">
        <f>ROUND($D$15*$F$15,2)</f>
        <v>0.52</v>
      </c>
      <c r="I15" s="11">
        <f>ROUND($D$15*$F$15,2)</f>
        <v>0.52</v>
      </c>
      <c r="K15" s="26">
        <f>D15</f>
        <v>1.3849999999999999E-3</v>
      </c>
      <c r="L15" s="14"/>
      <c r="M15" s="13">
        <f t="shared" si="1"/>
        <v>374.99999999999994</v>
      </c>
      <c r="N15" s="11">
        <f>ROUND($K$15*$F$15,2)</f>
        <v>0.52</v>
      </c>
      <c r="O15" s="11">
        <f>ROUND($K$15*$F$15,2)</f>
        <v>0.52</v>
      </c>
      <c r="P15" s="11">
        <f>ROUND($K$15*$F$15,2)</f>
        <v>0.52</v>
      </c>
      <c r="S15" s="13"/>
      <c r="T15" s="10"/>
      <c r="U15" s="10"/>
    </row>
    <row r="16" spans="1:21" x14ac:dyDescent="0.25">
      <c r="B16" s="1" t="s">
        <v>15</v>
      </c>
      <c r="D16" s="26">
        <v>2.225E-3</v>
      </c>
      <c r="F16" s="13">
        <f t="shared" si="0"/>
        <v>374.99999999999994</v>
      </c>
      <c r="G16" s="11">
        <f>ROUND($D$16*$F$16,2)</f>
        <v>0.83</v>
      </c>
      <c r="H16" s="11">
        <f>ROUND($D$16*$F$16,2)</f>
        <v>0.83</v>
      </c>
      <c r="I16" s="11">
        <f>ROUND($D$16*$F$16,2)</f>
        <v>0.83</v>
      </c>
      <c r="K16" s="26">
        <f>D16</f>
        <v>2.225E-3</v>
      </c>
      <c r="L16" s="14"/>
      <c r="M16" s="13">
        <f t="shared" si="1"/>
        <v>374.99999999999994</v>
      </c>
      <c r="N16" s="11">
        <f>ROUND($K$16*$F$16,2)</f>
        <v>0.83</v>
      </c>
      <c r="O16" s="11">
        <f>ROUND($K$16*$F$16,2)</f>
        <v>0.83</v>
      </c>
      <c r="P16" s="11">
        <f>ROUND($K$16*$F$16,2)</f>
        <v>0.83</v>
      </c>
      <c r="S16" s="13"/>
      <c r="T16" s="10"/>
      <c r="U16" s="10"/>
    </row>
    <row r="17" spans="1:21" x14ac:dyDescent="0.25">
      <c r="B17" s="1" t="s">
        <v>16</v>
      </c>
      <c r="D17" s="26">
        <v>0</v>
      </c>
      <c r="F17" s="13">
        <f t="shared" si="0"/>
        <v>374.99999999999994</v>
      </c>
      <c r="G17" s="11">
        <f>ROUND($D$17*$F$17,2)</f>
        <v>0</v>
      </c>
      <c r="H17" s="11">
        <f>ROUND($D$17*$F$17,2)</f>
        <v>0</v>
      </c>
      <c r="I17" s="11">
        <f>ROUND($D$17*$F$17,2)</f>
        <v>0</v>
      </c>
      <c r="K17" s="26">
        <v>0</v>
      </c>
      <c r="M17" s="13">
        <f t="shared" si="1"/>
        <v>374.99999999999994</v>
      </c>
      <c r="N17" s="11">
        <f>ROUND($K$17*$M$17,2)</f>
        <v>0</v>
      </c>
      <c r="O17" s="11">
        <f t="shared" ref="O17:P17" si="2">ROUND($K$17*$M$17,2)</f>
        <v>0</v>
      </c>
      <c r="P17" s="11">
        <f t="shared" si="2"/>
        <v>0</v>
      </c>
      <c r="S17" s="13"/>
      <c r="T17" s="10"/>
      <c r="U17" s="10"/>
    </row>
    <row r="18" spans="1:21" x14ac:dyDescent="0.25">
      <c r="B18" s="1" t="s">
        <v>17</v>
      </c>
      <c r="D18" s="28">
        <v>9.8099999999999993E-3</v>
      </c>
      <c r="F18" s="20"/>
      <c r="G18" s="21">
        <f>ROUND((G9+G5)*$D$18,2)</f>
        <v>0.3</v>
      </c>
      <c r="H18" s="21">
        <f>ROUND((H9+H5)*$D$18,2)</f>
        <v>0.21</v>
      </c>
      <c r="I18" s="21">
        <f>ROUND((I9+I5)*$D$18,2)</f>
        <v>0.2</v>
      </c>
      <c r="K18" s="28">
        <f>D18</f>
        <v>9.8099999999999993E-3</v>
      </c>
      <c r="L18" s="22"/>
      <c r="M18" s="20"/>
      <c r="N18" s="21">
        <f>ROUND((N9+N5)*$K$18,2)</f>
        <v>0.3</v>
      </c>
      <c r="O18" s="21">
        <f>ROUND((O9+O5)*$K$18,2)</f>
        <v>0.21</v>
      </c>
      <c r="P18" s="21">
        <f>ROUND((P9+P5)*$K$18,2)</f>
        <v>0.2</v>
      </c>
      <c r="S18" s="20"/>
      <c r="T18" s="10"/>
      <c r="U18" s="10"/>
    </row>
    <row r="19" spans="1:21" x14ac:dyDescent="0.25">
      <c r="B19" s="1" t="s">
        <v>18</v>
      </c>
      <c r="F19" s="2"/>
      <c r="G19" s="31">
        <f>SUM(G14:G18)</f>
        <v>3.37</v>
      </c>
      <c r="H19" s="31">
        <f>SUM(H14:H18)</f>
        <v>3.2800000000000002</v>
      </c>
      <c r="I19" s="31">
        <f>SUM(I14:I18)</f>
        <v>3.2700000000000005</v>
      </c>
      <c r="K19" s="10"/>
      <c r="L19" s="10"/>
      <c r="M19" s="2"/>
      <c r="N19" s="31">
        <f>SUM(N14:N18)</f>
        <v>3.37</v>
      </c>
      <c r="O19" s="31">
        <f>SUM(O14:O18)</f>
        <v>3.2800000000000002</v>
      </c>
      <c r="P19" s="31">
        <f>SUM(P14:P18)</f>
        <v>3.2700000000000005</v>
      </c>
      <c r="S19" s="2"/>
      <c r="T19" s="10"/>
      <c r="U19" s="10"/>
    </row>
    <row r="20" spans="1:21" ht="7.5" customHeight="1" x14ac:dyDescent="0.25">
      <c r="G20" s="11"/>
      <c r="H20" s="12"/>
      <c r="I20" s="12"/>
      <c r="N20" s="11"/>
      <c r="O20" s="12"/>
      <c r="P20" s="12"/>
    </row>
    <row r="21" spans="1:21" ht="15.75" thickBot="1" x14ac:dyDescent="0.3">
      <c r="A21" s="1" t="s">
        <v>19</v>
      </c>
      <c r="G21" s="32">
        <f>G5+G9+G11+G19</f>
        <v>48.795218477218931</v>
      </c>
      <c r="H21" s="32">
        <f>H5+H9+H11+H19</f>
        <v>38.805630428805159</v>
      </c>
      <c r="I21" s="32">
        <f>I5+I9+I11+I19</f>
        <v>38.016323049192899</v>
      </c>
      <c r="K21" s="10"/>
      <c r="L21" s="10"/>
      <c r="N21" s="32">
        <f>N5+N9+N11+N19</f>
        <v>49.925218477218927</v>
      </c>
      <c r="O21" s="32">
        <f>O5+O9+O11+O19</f>
        <v>39.935630428805155</v>
      </c>
      <c r="P21" s="32">
        <f>P5+P9+P11+P19</f>
        <v>39.146323049192901</v>
      </c>
      <c r="T21" s="10"/>
      <c r="U21" s="10"/>
    </row>
    <row r="22" spans="1:21" ht="15.75" thickTop="1" x14ac:dyDescent="0.25">
      <c r="G22" s="11"/>
      <c r="H22" s="11"/>
      <c r="I22" s="11"/>
      <c r="K22" s="10"/>
      <c r="L22" s="10"/>
      <c r="N22" s="11"/>
      <c r="O22" s="11"/>
      <c r="P22" s="11"/>
      <c r="T22" s="10"/>
      <c r="U22" s="10"/>
    </row>
    <row r="23" spans="1:21" x14ac:dyDescent="0.25">
      <c r="A23" s="23" t="s">
        <v>0</v>
      </c>
      <c r="B23" s="24"/>
      <c r="N23" s="10"/>
      <c r="P23" s="10"/>
      <c r="T23" s="10"/>
      <c r="U23" s="10"/>
    </row>
    <row r="25" spans="1:21" x14ac:dyDescent="0.25">
      <c r="G25" s="16"/>
      <c r="I25" s="16"/>
    </row>
    <row r="26" spans="1:21" x14ac:dyDescent="0.25">
      <c r="G26" s="25"/>
      <c r="I26" s="25"/>
    </row>
    <row r="27" spans="1:21" x14ac:dyDescent="0.25">
      <c r="G27" s="25"/>
      <c r="I27" s="25"/>
    </row>
  </sheetData>
  <mergeCells count="3">
    <mergeCell ref="F2:I2"/>
    <mergeCell ref="M2:P2"/>
    <mergeCell ref="S2:U2"/>
  </mergeCells>
  <pageMargins left="0.7" right="0.7" top="0.75" bottom="0.75" header="0.3" footer="0.3"/>
  <pageSetup scale="65" orientation="landscape" r:id="rId1"/>
  <headerFooter>
    <oddHeader>&amp;L&amp;"Garamond,Regular"Northern States Power Company
EV Accelerate Subscription Service Pricing&amp;R&amp;"Garamond,Regular"Docket No. E002/M-23-453
2023 Integrated Distribution Plan
Appendix H5 - Page &amp;P of &amp;N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13444af-7d20-44ec-89c3-a57062f314f0" xsi:nil="true"/>
    <lcf76f155ced4ddcb4097134ff3c332f xmlns="1b51cac9-4e8e-4d9e-bd5d-5e3cd1f13c5c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Channel xmlns="1b51cac9-4e8e-4d9e-bd5d-5e3cd1f13c5c" xsi:nil="true"/>
    <Notes xmlns="1b51cac9-4e8e-4d9e-bd5d-5e3cd1f13c5c" xsi:nil="true"/>
    <BusinessArea xmlns="1b51cac9-4e8e-4d9e-bd5d-5e3cd1f13c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6D5857F31642408D69289EFE38AA54" ma:contentTypeVersion="23" ma:contentTypeDescription="Create a new document." ma:contentTypeScope="" ma:versionID="80aeb80044f0769b137782034301f573">
  <xsd:schema xmlns:xsd="http://www.w3.org/2001/XMLSchema" xmlns:xs="http://www.w3.org/2001/XMLSchema" xmlns:p="http://schemas.microsoft.com/office/2006/metadata/properties" xmlns:ns1="http://schemas.microsoft.com/sharepoint/v3" xmlns:ns2="1b51cac9-4e8e-4d9e-bd5d-5e3cd1f13c5c" xmlns:ns3="e13444af-7d20-44ec-89c3-a57062f314f0" targetNamespace="http://schemas.microsoft.com/office/2006/metadata/properties" ma:root="true" ma:fieldsID="cc95d34b5750cdd8312aee337b7e92be" ns1:_="" ns2:_="" ns3:_="">
    <xsd:import namespace="http://schemas.microsoft.com/sharepoint/v3"/>
    <xsd:import namespace="1b51cac9-4e8e-4d9e-bd5d-5e3cd1f13c5c"/>
    <xsd:import namespace="e13444af-7d20-44ec-89c3-a57062f314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Notes" minOccurs="0"/>
                <xsd:element ref="ns2:MediaLengthInSeconds" minOccurs="0"/>
                <xsd:element ref="ns2:Channel" minOccurs="0"/>
                <xsd:element ref="ns2:BusinessArea" minOccurs="0"/>
                <xsd:element ref="ns2:lcf76f155ced4ddcb4097134ff3c332f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51cac9-4e8e-4d9e-bd5d-5e3cd1f13c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Notes" ma:index="20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Channel" ma:index="22" nillable="true" ma:displayName="Channel" ma:format="Dropdown" ma:internalName="Channel">
      <xsd:simpleType>
        <xsd:union memberTypes="dms:Text">
          <xsd:simpleType>
            <xsd:restriction base="dms:Choice">
              <xsd:enumeration value="Bird Cam"/>
              <xsd:enumeration value="Blog"/>
              <xsd:enumeration value="SharePoint"/>
              <xsd:enumeration value="Town Halls"/>
              <xsd:enumeration value="XETV"/>
              <xsd:enumeration value="XpressNET"/>
              <xsd:enumeration value="Email"/>
              <xsd:enumeration value="Bob Frenzel"/>
            </xsd:restriction>
          </xsd:simpleType>
        </xsd:union>
      </xsd:simpleType>
    </xsd:element>
    <xsd:element name="BusinessArea" ma:index="23" nillable="true" ma:displayName="BusinessArea" ma:description="Where relevant, add business area or department applicable for this file" ma:format="Dropdown" ma:internalName="BusinessArea">
      <xsd:simpleType>
        <xsd:restriction base="dms:Text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479e3fc3-975b-426c-9e08-d2a3e1f4e7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444af-7d20-44ec-89c3-a57062f314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a0e1d60d-2bf0-499d-8abc-46b179c5da01}" ma:internalName="TaxCatchAll" ma:showField="CatchAllData" ma:web="e13444af-7d20-44ec-89c3-a57062f314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9EE3D3-9467-4E6C-8984-487202B29ED1}">
  <ds:schemaRefs>
    <ds:schemaRef ds:uri="5dbbaa91-dc0a-4aa9-966a-8136019f768f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a008789d-ef52-49e5-9e62-33decd7203db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D33847D-68B3-47E6-8167-F36373938E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A76B1E-1FBA-4A83-8160-4A7E466032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TEP SS Pricing</vt:lpstr>
      <vt:lpstr>'TEP SS Pricing'!Print_Area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Paluck, Nick</dc:creator>
  <cp:keywords/>
  <dc:description/>
  <cp:lastModifiedBy>Tople, Taige D</cp:lastModifiedBy>
  <cp:revision/>
  <cp:lastPrinted>2023-10-24T15:57:47Z</cp:lastPrinted>
  <dcterms:created xsi:type="dcterms:W3CDTF">2023-10-17T21:25:24Z</dcterms:created>
  <dcterms:modified xsi:type="dcterms:W3CDTF">2023-11-01T12:41:30Z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2023-10-17T21:25:49Z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f2ab09c8-4dbf-4e54-b168-22ba9e32d6bc</vt:lpwstr>
  </property>
  <property fmtid="{D5CDD505-2E9C-101B-9397-08002B2CF9AE}" pid="8" name="MSIP_Label_611ac0a8-6b99-444d-a60f-7336bfe397d8_ContentBits">
    <vt:lpwstr>0</vt:lpwstr>
  </property>
  <property fmtid="{D5CDD505-2E9C-101B-9397-08002B2CF9AE}" pid="9" name="ContentTypeId">
    <vt:lpwstr>0x01010055EF5135FDFA624AAC3CA4D1AB55F4C8</vt:lpwstr>
  </property>
  <property fmtid="{D5CDD505-2E9C-101B-9397-08002B2CF9AE}" pid="10" name="MediaServiceImageTags">
    <vt:lpwstr/>
  </property>
</Properties>
</file>